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<sst xmlns="http://schemas.openxmlformats.org/spreadsheetml/2006/main" count="166" uniqueCount="60">
  <si>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</si>
  <si>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</si>
  <si>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</si>
  <si>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</si>
  <si>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</si>
  <si>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</si>
  <si>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</si>
  <si>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</si>
  <si>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</si>
  <si>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</si>
  <si>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</si>
  <si>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</si>
  <si>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</si>
  <si>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</si>
  <si>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</si>
  <si>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</si>
  <si>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</si>
  <si>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</si>
  <si>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</si>
  <si>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</si>
  <si>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</si>
  <si>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</si>
  <si>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</si>
  <si>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</si>
  <si>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</si>
  <si>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</si>
  <si>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</si>
  <si>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</si>
  <si>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</si>
  <si>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</si>
  <si>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</si>
  <si>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</si>
  <si>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</si>
  <si>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</si>
  <si>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</si>
  <si>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</si>
  <si>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</si>
  <si>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</si>
  <si>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</si>
  <si>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</si>
  <si>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</si>
  <si>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</si>
  <si>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</si>
  <si>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</si>
  <si>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</si>
  <si>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</si>
  <si>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</si>
  <si>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</si>
  <si>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</si>
  <si>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</si>
  <si>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</si>
  <si>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</si>
  <si>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</si>
  <si>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</si>
  <si>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</si>
  <si>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</si>
  <si>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</si>
  <si>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</si>
  <si>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</si>
  <si>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"Шадринская поликлиника")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</si>
</sst>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3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9.5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0.14742788645464053</v>
      </c>
      <c r="C8" s="4" t="s">
        <v>50</v>
      </c>
      <c r="D8" s="4" t="s">
        <v>50</v>
      </c>
      <c r="E8" s="2">
        <v>0.143682941916768</v>
      </c>
      <c r="F8" s="2">
        <f>IF(AND(B8=0,E8&gt;0),100,(IF(B8=0,0,E8/B8*100-100)))</f>
        <v>-2.540187360703115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0.4841628959276018</v>
      </c>
      <c r="C9" s="4" t="s">
        <v>50</v>
      </c>
      <c r="D9" s="4" t="s">
        <v>50</v>
      </c>
      <c r="E9" s="2">
        <v>0.13788659793814434</v>
      </c>
      <c r="F9" s="2">
        <f>IF(AND(B9=0,E9&gt;0),100,(IF(B9=0,0,E9/B9*100-100)))</f>
        <v>-71.52061855670102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0.016666666666666666</v>
      </c>
      <c r="C10" s="4" t="s">
        <v>50</v>
      </c>
      <c r="D10" s="4" t="s">
        <v>50</v>
      </c>
      <c r="E10" s="2">
        <v>0.01675977653631285</v>
      </c>
      <c r="F10" s="2">
        <f>IF(AND(B10=0,E10&gt;0),100,(IF(B10=0,0,E10/B10*100-100)))</f>
        <v>0.558659217877107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0.2</v>
      </c>
      <c r="C11" s="4" t="s">
        <v>50</v>
      </c>
      <c r="D11" s="4" t="s">
        <v>50</v>
      </c>
      <c r="E11" s="2">
        <v>0.1111111111111111</v>
      </c>
      <c r="F11" s="2">
        <f>IF(AND(B11=0,E11&gt;0),100,(IF(B11=0,0,E11/B11*100-100)))</f>
        <v>-44.44444444444445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0.14893617021276595</v>
      </c>
      <c r="C12" s="4" t="s">
        <v>50</v>
      </c>
      <c r="D12" s="4" t="s">
        <v>50</v>
      </c>
      <c r="E12" s="2">
        <v>0.08333333333333334</v>
      </c>
      <c r="F12" s="2">
        <f>IF(AND(B12=0,E12&gt;0),100,(IF(B12=0,0,E12/B12*100-100)))</f>
        <v>-44.04761904761904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0.779</v>
      </c>
      <c r="F13" s="4" t="s">
        <v>50</v>
      </c>
      <c r="G13" s="2">
        <f>IF(C13=0,0,E13/C13*100)</f>
        <v>123.06477093206951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0.009555463232239303</v>
      </c>
      <c r="C14" s="4" t="s">
        <v>50</v>
      </c>
      <c r="D14" s="4" t="s">
        <v>50</v>
      </c>
      <c r="E14" s="2">
        <v>0.11873990306946688</v>
      </c>
      <c r="F14" s="2">
        <f>IF(AND(B14=0,E14&gt;0),100,(IF(B14=0,0,E14/B14*100-100)))</f>
        <v>1142.6388986443772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0.4298919817199834</v>
      </c>
      <c r="C15" s="4" t="s">
        <v>50</v>
      </c>
      <c r="D15" s="4" t="s">
        <v>50</v>
      </c>
      <c r="E15" s="2">
        <v>0.3554119547657512</v>
      </c>
      <c r="F15" s="2">
        <f>IF(AND(B15=0,E15&gt;0),100,(IF(B15=0,0,E15/B15*100-100)))</f>
        <v>-17.325288705372017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0.007474170147285118</v>
      </c>
      <c r="C16" s="2">
        <v>1</v>
      </c>
      <c r="D16" s="4" t="s">
        <v>50</v>
      </c>
      <c r="E16" s="2">
        <v>0.08805193135805643</v>
      </c>
      <c r="F16" s="4" t="s">
        <v>50</v>
      </c>
      <c r="G16" s="2">
        <f>IF(C16=0,0,E16/C16*100)</f>
        <v>8.805193135805643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0.006289308176100629</v>
      </c>
      <c r="C17" s="2">
        <v>1</v>
      </c>
      <c r="D17" s="4" t="s">
        <v>50</v>
      </c>
      <c r="E17" s="2">
        <v>0.05536332179930796</v>
      </c>
      <c r="F17" s="4" t="s">
        <v>50</v>
      </c>
      <c r="G17" s="2">
        <f>IF(C17=0,0,E17/C17*100)</f>
        <v>5.536332179930796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0.07699746162214433</v>
      </c>
      <c r="C18" s="2">
        <v>1</v>
      </c>
      <c r="D18" s="4" t="s">
        <v>50</v>
      </c>
      <c r="E18" s="2">
        <v>0.05792245093346099</v>
      </c>
      <c r="F18" s="4" t="s">
        <v>50</v>
      </c>
      <c r="G18" s="2">
        <f>IF(C18=0,0,E18/C18*100)</f>
        <v>5.792245093346099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0.6597282811915742</v>
      </c>
      <c r="C19" s="4" t="s">
        <v>50</v>
      </c>
      <c r="D19" s="4" t="s">
        <v>50</v>
      </c>
      <c r="E19" s="2">
        <v>0.5945730247406225</v>
      </c>
      <c r="F19" s="2">
        <f>IF(AND(B19=0,E19&gt;0),100,(IF(B19=0,0,E19/B19*100-100)))</f>
        <v>-9.876074485282189</v>
      </c>
      <c r="G19" s="4" t="s">
        <v>50</v>
      </c>
      <c r="H19" s="14">
        <f>IF(F19&gt;-5,0,(IF(F19&lt;=-10,1,0.5)))</f>
        <v>0.5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0.12010443864229765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0.0037732496149745294</v>
      </c>
      <c r="C21" s="4" t="s">
        <v>50</v>
      </c>
      <c r="D21" s="4" t="s">
        <v>50</v>
      </c>
      <c r="E21" s="2">
        <v>0.002736009044657999</v>
      </c>
      <c r="F21" s="2">
        <f>IF(AND(B21=0,E21&gt;0),100,(IF(B21=0,0,E21/B21*100-100)))</f>
        <v>-27.489317595107792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0.13453333333333334</v>
      </c>
      <c r="E22" s="2">
        <v>0.1013</v>
      </c>
      <c r="F22" s="2">
        <f>IF(AND(D22=0,E22&gt;0),100,(IF(D22=0,0,E22/D22*100-100)))</f>
        <v>-24.702675916749257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0.005622243433241375</v>
      </c>
      <c r="E23" s="2">
        <v>0.011582815149802148</v>
      </c>
      <c r="F23" s="2">
        <f>IF(AND(D23=0,E23&gt;0),100,(IF(D23=0,0,E23/D23*100-100)))</f>
        <v>106.01767403593803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</v>
      </c>
      <c r="D25" s="4" t="s">
        <v>50</v>
      </c>
      <c r="E25" s="2">
        <v>0</v>
      </c>
      <c r="F25" s="4" t="s">
        <v>50</v>
      </c>
      <c r="G25" s="2">
        <f aca="true" t="shared" si="0" ref="G25:G30">IF(C25=0,0,E25/C25*100)</f>
        <v>0</v>
      </c>
      <c r="H25" s="14">
        <f aca="true" t="shared" si="1" ref="H25:H30">IF(G25&gt;=100,1,0)</f>
        <v>0</v>
      </c>
      <c r="I25" s="16">
        <f>IF(OR(V_пр_19_3&gt;0,V_пр_19_5&gt;0,V_пр_19_7&gt;0),1,0)</f>
        <v>0</v>
      </c>
      <c r="J25" s="4"/>
    </row>
    <row r="26" spans="1:10" ht="36.75" customHeight="1">
      <c r="A26" s="4" t="s">
        <v>37</v>
      </c>
      <c r="B26" s="4">
        <v>0</v>
      </c>
      <c r="C26" s="2">
        <v>0</v>
      </c>
      <c r="D26" s="4" t="s">
        <v>50</v>
      </c>
      <c r="E26" s="2">
        <v>0</v>
      </c>
      <c r="F26" s="4" t="s">
        <v>50</v>
      </c>
      <c r="G26" s="2">
        <f t="shared" si="0"/>
        <v>0</v>
      </c>
      <c r="H26" s="14">
        <f t="shared" si="1"/>
        <v>0</v>
      </c>
      <c r="I26" s="16">
        <f>IF(OR(V_пр_20_3&gt;0,V_пр_20_5&gt;0,V_пр_20_7&gt;0),1,0)</f>
        <v>0</v>
      </c>
      <c r="J26" s="4"/>
    </row>
    <row r="27" spans="1:10" ht="26.25" customHeight="1">
      <c r="A27" s="4" t="s">
        <v>38</v>
      </c>
      <c r="B27" s="4">
        <v>0</v>
      </c>
      <c r="C27" s="2">
        <v>0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0</v>
      </c>
      <c r="J27" s="4"/>
    </row>
    <row r="28" spans="1:10" ht="26.25" customHeight="1">
      <c r="A28" s="4" t="s">
        <v>39</v>
      </c>
      <c r="B28" s="4">
        <v>0</v>
      </c>
      <c r="C28" s="2">
        <v>0</v>
      </c>
      <c r="D28" s="4" t="s">
        <v>50</v>
      </c>
      <c r="E28" s="2">
        <v>0</v>
      </c>
      <c r="F28" s="4" t="s">
        <v>50</v>
      </c>
      <c r="G28" s="2">
        <f t="shared" si="0"/>
        <v>0</v>
      </c>
      <c r="H28" s="14">
        <f t="shared" si="1"/>
        <v>0</v>
      </c>
      <c r="I28" s="16">
        <f>IF(OR(V_пр_22_3&gt;0,V_пр_22_5&gt;0,V_пр_22_7&gt;0),1,0)</f>
        <v>0</v>
      </c>
      <c r="J28" s="4"/>
    </row>
    <row r="29" spans="1:10" ht="26.25" customHeight="1">
      <c r="A29" s="4" t="s">
        <v>40</v>
      </c>
      <c r="B29" s="4">
        <v>0</v>
      </c>
      <c r="C29" s="2">
        <v>0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0</v>
      </c>
      <c r="J29" s="4"/>
    </row>
    <row r="30" spans="1:10" ht="36.75" customHeight="1">
      <c r="A30" s="4" t="s">
        <v>41</v>
      </c>
      <c r="B30" s="4">
        <v>0</v>
      </c>
      <c r="C30" s="2">
        <v>0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0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</v>
      </c>
      <c r="E31" s="2">
        <v>0</v>
      </c>
      <c r="F31" s="2">
        <f>IF(AND(D31=0,E31&gt;0),100,(IF(D31=0,0,E31/D31*100-100)))</f>
        <v>0</v>
      </c>
      <c r="G31" s="4" t="s">
        <v>50</v>
      </c>
      <c r="H31" s="14">
        <f>IF(AND(D31=0,E31=0),0,IF(F31&gt;0,0,(IF(AND(F31&lt;=0,F31&gt;-2),0.5,(IF(AND(F31&lt;=-2,F31&gt;-5),1,IF(AND(F31&lt;=-5,F31&gt;-10),2,3)))))))</f>
        <v>0</v>
      </c>
      <c r="I31" s="16">
        <f>IF(OR(V_пр_25_4&gt;0,V_пр_25_5&gt;0,V_пр_25_6&gt;0),1,0)</f>
        <v>0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0</v>
      </c>
      <c r="I32" s="16">
        <f>IF(V_пр_26_8&gt;0,1,0)</f>
        <v>0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0</v>
      </c>
      <c r="J33" s="4"/>
    </row>
    <row r="34" spans="1:10" ht="26.25" customHeight="1">
      <c r="A34" s="4" t="s">
        <v>44</v>
      </c>
      <c r="B34" s="4">
        <v>0</v>
      </c>
      <c r="C34" s="2">
        <v>0</v>
      </c>
      <c r="D34" s="4" t="s">
        <v>50</v>
      </c>
      <c r="E34" s="2">
        <v>0</v>
      </c>
      <c r="F34" s="4" t="s">
        <v>50</v>
      </c>
      <c r="G34" s="2">
        <f>IF(C34=0,0,E34/C34*100)</f>
        <v>0</v>
      </c>
      <c r="H34" s="14">
        <f>IF(G34&gt;=100,1,0)</f>
        <v>0</v>
      </c>
      <c r="I34" s="16">
        <f>IF(OR(V_пр_28_3&gt;0,V_пр_28_5&gt;0,V_пр_28_7&gt;0),1,0)</f>
        <v>0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</v>
      </c>
      <c r="D37" s="4" t="s">
        <v>50</v>
      </c>
      <c r="E37" s="2">
        <v>0</v>
      </c>
      <c r="F37" s="4" t="s">
        <v>50</v>
      </c>
      <c r="G37" s="2">
        <f>IF(C37=0,0,E37/C37*100)</f>
        <v>0</v>
      </c>
      <c r="H37" s="14">
        <f>IF(G37&gt;=100,1,0)</f>
        <v>0</v>
      </c>
      <c r="I37" s="16">
        <f>IF(OR(V_пр_31_3&gt;0,V_пр_31_5&gt;0,V_пр_31_7&gt;0),1,0)</f>
        <v>0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9.5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2022-10-12T10:19:32Z</dcterms:modified>
  <cp:category/>
  <cp:version/>
  <cp:contentType/>
  <cp:contentStatus/>
</cp:coreProperties>
</file>